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5621"/>
</workbook>
</file>

<file path=xl/calcChain.xml><?xml version="1.0" encoding="utf-8"?>
<calcChain xmlns="http://schemas.openxmlformats.org/spreadsheetml/2006/main">
  <c r="F86" i="4" l="1"/>
  <c r="F75" i="4"/>
  <c r="F111" i="4" l="1"/>
  <c r="F102" i="4"/>
  <c r="F78" i="4"/>
  <c r="F76" i="4"/>
  <c r="F40" i="4"/>
  <c r="F30" i="4"/>
  <c r="F22" i="4"/>
  <c r="F42" i="4" l="1"/>
  <c r="F65" i="4" l="1"/>
  <c r="F63" i="4"/>
  <c r="F46" i="4"/>
  <c r="F108" i="4" l="1"/>
  <c r="F96" i="4"/>
  <c r="F60" i="4"/>
  <c r="F58" i="4"/>
  <c r="F84" i="4" l="1"/>
  <c r="F89" i="4" l="1"/>
  <c r="F33" i="4" l="1"/>
  <c r="F19" i="4"/>
  <c r="F87" i="4" l="1"/>
  <c r="F23" i="4" l="1"/>
  <c r="F91" i="4" l="1"/>
  <c r="F69" i="4" l="1"/>
  <c r="F103" i="4" l="1"/>
  <c r="F53" i="4" l="1"/>
  <c r="F26" i="4" l="1"/>
  <c r="F37" i="4" l="1"/>
  <c r="F71" i="4"/>
  <c r="F81" i="4"/>
  <c r="F59" i="4" l="1"/>
  <c r="F62" i="4"/>
  <c r="F57" i="4"/>
  <c r="F56" i="4" s="1"/>
  <c r="F21" i="4" l="1"/>
  <c r="F107" i="4" l="1"/>
  <c r="F79" i="4"/>
  <c r="F85" i="4" l="1"/>
  <c r="F45" i="4" l="1"/>
  <c r="F97" i="4" l="1"/>
  <c r="F110" i="4" l="1"/>
  <c r="F109" i="4" s="1"/>
  <c r="F105" i="4" s="1"/>
  <c r="F68" i="4" l="1"/>
  <c r="F74" i="4" l="1"/>
  <c r="F64" i="4" l="1"/>
  <c r="F61" i="4" s="1"/>
  <c r="F55" i="4" s="1"/>
  <c r="F18" i="4" l="1"/>
  <c r="F32" i="4" l="1"/>
  <c r="F70" i="4" l="1"/>
  <c r="F41" i="4" l="1"/>
  <c r="F39" i="4"/>
  <c r="F101" i="4" l="1"/>
  <c r="F100" i="4" l="1"/>
  <c r="F99" i="4" s="1"/>
  <c r="F83" i="4"/>
  <c r="F106" i="4" l="1"/>
  <c r="F29" i="4" l="1"/>
  <c r="F28" i="4" s="1"/>
  <c r="F116" i="4" l="1"/>
  <c r="F118" i="4" l="1"/>
  <c r="F114" i="4" l="1"/>
  <c r="F95" i="4"/>
  <c r="F94" i="4" s="1"/>
  <c r="F93" i="4" s="1"/>
  <c r="F77" i="4"/>
  <c r="F73" i="4" s="1"/>
  <c r="F67" i="4"/>
  <c r="F52" i="4"/>
  <c r="F50" i="4"/>
  <c r="F49" i="4" s="1"/>
  <c r="F44" i="4"/>
  <c r="F35" i="4"/>
  <c r="F31" i="4" s="1"/>
  <c r="F25" i="4"/>
  <c r="F17" i="4"/>
  <c r="F66" i="4" l="1"/>
  <c r="F20" i="4"/>
  <c r="F16" i="4" s="1"/>
  <c r="F120" i="4" s="1"/>
  <c r="F113" i="4"/>
  <c r="F112" i="4" s="1"/>
  <c r="F43" i="4"/>
  <c r="F48" i="4" l="1"/>
</calcChain>
</file>

<file path=xl/sharedStrings.xml><?xml version="1.0" encoding="utf-8"?>
<sst xmlns="http://schemas.openxmlformats.org/spreadsheetml/2006/main" count="182" uniqueCount="143">
  <si>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</si>
  <si>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</si>
  <si>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</si>
  <si>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</si>
  <si>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</si>
  <si>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</si>
  <si>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</si>
  <si>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</si>
  <si>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</si>
  <si>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</si>
  <si>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</si>
  <si>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</si>
  <si>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</si>
  <si>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</si>
  <si>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</si>
  <si>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</si>
  <si>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</si>
  <si>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</si>
  <si>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</si>
  <si>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</si>
  <si>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</si>
  <si>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</si>
  <si>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</si>
  <si>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</si>
  <si>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</si>
  <si>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</si>
  <si>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</si>
  <si>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</si>
  <si>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</si>
  <si>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</si>
  <si>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</si>
  <si>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</si>
  <si>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</si>
  <si>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</si>
  <si>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</si>
  <si>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</si>
  <si>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</si>
  <si>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</si>
  <si>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</si>
  <si>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</si>
  <si>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</si>
  <si>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</si>
  <si>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</si>
  <si>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</si>
  <si>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</si>
  <si>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</si>
  <si>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</si>
  <si>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</si>
  <si>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</si>
  <si>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</si>
  <si>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</si>
  <si>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</si>
  <si>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</si>
  <si>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</si>
  <si>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</si>
  <si>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</si>
  <si>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</si>
  <si>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</si>
  <si>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</si>
  <si>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</si>
  <si>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</si>
  <si>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</si>
  <si>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</si>
  <si>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</si>
  <si>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</si>
  <si>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</si>
  <si>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</si>
  <si>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</si>
  <si>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</si>
  <si>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</si>
  <si>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</si>
  <si>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</si>
  <si>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</si>
  <si>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</si>
  <si>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</si>
  <si>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</si>
  <si>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</si>
  <si>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</si>
  <si>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</si>
  <si>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</si>
  <si>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</si>
  <si>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</si>
  <si>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</si>
  <si>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</si>
  <si>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</si>
  <si>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</si>
  <si>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</si>
  <si>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</si>
  <si>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</si>
  <si>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</si>
  <si>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</si>
  <si>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</si>
  <si>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</si>
  <si>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</si>
  <si>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</si>
  <si>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</si>
  <si>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</si>
  <si>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</si>
  <si>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</si>
  <si>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</si>
  <si>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</si>
  <si>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</si>
  <si>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</si>
  <si>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</si>
  <si>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</si>
  <si>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</si>
  <si>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</si>
  <si>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</si>
  <si>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</si>
  <si>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</si>
  <si>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</si>
  <si>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</si>
  <si>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</si>
  <si>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</si>
  <si>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</si>
  <si>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</si>
  <si>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</si>
  <si>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</si>
  <si>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</si>
  <si>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</si>
  <si>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</si>
  <si>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</si>
  <si>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</si>
  <si>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</si>
  <si>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</si>
  <si>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</si>
  <si>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</si>
  <si>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</si>
  <si>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</si>
  <si>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</si>
  <si>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</si>
  <si>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</si>
  <si>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</si>
  <si>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</si>
  <si>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</si>
  <si>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</si>
  <si>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</si>
  <si>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</si>
  <si>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</si>
  <si>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</si>
  <si>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</si>
  <si>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</si>
  <si>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от    12.2025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</si>
</sst>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topLeftCell="A101" zoomScale="130" zoomScaleNormal="100" zoomScaleSheetLayoutView="130" workbookViewId="0">
      <selection activeCell="H86" sqref="H8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8" t="s">
        <v>131</v>
      </c>
      <c r="E2" s="59"/>
      <c r="F2" s="59"/>
    </row>
    <row r="3" spans="1:7" ht="15" x14ac:dyDescent="0.25">
      <c r="A3" s="26"/>
      <c r="B3" s="26"/>
      <c r="C3" s="54"/>
      <c r="D3" s="58" t="s">
        <v>141</v>
      </c>
      <c r="E3" s="59"/>
      <c r="F3" s="59"/>
    </row>
    <row r="4" spans="1:7" ht="15" x14ac:dyDescent="0.25">
      <c r="A4" s="26"/>
      <c r="B4" s="26"/>
      <c r="C4" s="54"/>
      <c r="D4" s="58" t="s">
        <v>140</v>
      </c>
      <c r="E4" s="59"/>
      <c r="F4" s="59"/>
    </row>
    <row r="5" spans="1:7" ht="15" x14ac:dyDescent="0.25">
      <c r="A5" s="26"/>
      <c r="B5" s="26"/>
      <c r="C5" s="54"/>
      <c r="D5" s="58" t="s">
        <v>142</v>
      </c>
      <c r="E5" s="59"/>
      <c r="F5" s="59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8" t="s">
        <v>111</v>
      </c>
      <c r="E7" s="59"/>
      <c r="F7" s="59"/>
    </row>
    <row r="8" spans="1:7" ht="15" x14ac:dyDescent="0.25">
      <c r="A8" s="26"/>
      <c r="B8" s="26"/>
      <c r="C8" s="35"/>
      <c r="D8" s="58" t="s">
        <v>130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129</v>
      </c>
      <c r="E10" s="59"/>
      <c r="F10" s="59"/>
    </row>
    <row r="11" spans="1:7" ht="35.25" customHeight="1" x14ac:dyDescent="0.25">
      <c r="A11" s="64" t="s">
        <v>123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124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F17+F20+F25+F28+F31+F23</f>
        <v>8242366.4400000004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606470.49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606470.49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834468+50000+150000-427997.51</f>
        <v>606470.49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6096505.9500000002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6096505.9500000002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4580495+550000+252913.44+420097.51-100000+393000</f>
        <v>6096505.9500000002</v>
      </c>
      <c r="G22" s="31"/>
      <c r="H22" s="31"/>
    </row>
    <row r="23" spans="1:8" x14ac:dyDescent="0.2">
      <c r="A23" s="1" t="s">
        <v>55</v>
      </c>
      <c r="B23" s="22"/>
      <c r="C23" s="23"/>
      <c r="D23" s="2" t="s">
        <v>135</v>
      </c>
      <c r="E23" s="5"/>
      <c r="F23" s="45">
        <f>F24</f>
        <v>29930</v>
      </c>
      <c r="G23" s="31"/>
      <c r="H23" s="31"/>
    </row>
    <row r="24" spans="1:8" ht="51" x14ac:dyDescent="0.2">
      <c r="A24" s="4" t="s">
        <v>136</v>
      </c>
      <c r="B24" s="22"/>
      <c r="C24" s="23"/>
      <c r="D24" s="2"/>
      <c r="E24" s="5">
        <v>100</v>
      </c>
      <c r="F24" s="45">
        <v>29930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2">
        <f>F26</f>
        <v>18984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5">
        <f>F27</f>
        <v>18984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6">
        <v>18984</v>
      </c>
      <c r="G27" s="30"/>
    </row>
    <row r="28" spans="1:8" x14ac:dyDescent="0.2">
      <c r="A28" s="22" t="s">
        <v>5</v>
      </c>
      <c r="B28" s="22"/>
      <c r="C28" s="23" t="s">
        <v>30</v>
      </c>
      <c r="D28" s="23"/>
      <c r="E28" s="22"/>
      <c r="F28" s="47">
        <f>F29</f>
        <v>30000</v>
      </c>
      <c r="G28" s="30"/>
    </row>
    <row r="29" spans="1:8" x14ac:dyDescent="0.2">
      <c r="A29" s="1" t="s">
        <v>62</v>
      </c>
      <c r="B29" s="22"/>
      <c r="C29" s="23"/>
      <c r="D29" s="2" t="s">
        <v>63</v>
      </c>
      <c r="E29" s="6"/>
      <c r="F29" s="43">
        <f>F30</f>
        <v>30000</v>
      </c>
      <c r="G29" s="30"/>
    </row>
    <row r="30" spans="1:8" x14ac:dyDescent="0.2">
      <c r="A30" s="4" t="s">
        <v>57</v>
      </c>
      <c r="B30" s="22"/>
      <c r="C30" s="23"/>
      <c r="D30" s="2"/>
      <c r="E30" s="6">
        <v>800</v>
      </c>
      <c r="F30" s="46">
        <f>50000-10000-10000</f>
        <v>30000</v>
      </c>
      <c r="G30" s="30"/>
    </row>
    <row r="31" spans="1:8" x14ac:dyDescent="0.2">
      <c r="A31" s="22" t="s">
        <v>6</v>
      </c>
      <c r="B31" s="22"/>
      <c r="C31" s="23" t="s">
        <v>31</v>
      </c>
      <c r="D31" s="23"/>
      <c r="E31" s="22"/>
      <c r="F31" s="47">
        <f>F32+F35+F39+F41+F37</f>
        <v>1460476</v>
      </c>
      <c r="G31" s="30"/>
    </row>
    <row r="32" spans="1:8" x14ac:dyDescent="0.2">
      <c r="A32" s="1" t="s">
        <v>6</v>
      </c>
      <c r="B32" s="22"/>
      <c r="C32" s="23"/>
      <c r="D32" s="2" t="s">
        <v>65</v>
      </c>
      <c r="E32" s="3"/>
      <c r="F32" s="43">
        <f>F33+F34</f>
        <v>62900</v>
      </c>
      <c r="G32" s="30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f>49000+7900</f>
        <v>56900</v>
      </c>
      <c r="G33" s="31"/>
      <c r="H33" s="31"/>
    </row>
    <row r="34" spans="1:8" ht="14.25" customHeight="1" x14ac:dyDescent="0.2">
      <c r="A34" s="4" t="s">
        <v>57</v>
      </c>
      <c r="B34" s="22"/>
      <c r="C34" s="23"/>
      <c r="D34" s="2"/>
      <c r="E34" s="6">
        <v>800</v>
      </c>
      <c r="F34" s="44">
        <v>6000</v>
      </c>
      <c r="G34" s="31"/>
      <c r="H34" s="31"/>
    </row>
    <row r="35" spans="1:8" ht="39.75" customHeight="1" x14ac:dyDescent="0.2">
      <c r="A35" s="1" t="s">
        <v>64</v>
      </c>
      <c r="B35" s="22"/>
      <c r="C35" s="23"/>
      <c r="D35" s="2" t="s">
        <v>66</v>
      </c>
      <c r="E35" s="3"/>
      <c r="F35" s="45">
        <f>F36</f>
        <v>142032</v>
      </c>
      <c r="G35" s="31"/>
      <c r="H35" s="31"/>
    </row>
    <row r="36" spans="1:8" ht="14.25" customHeight="1" x14ac:dyDescent="0.2">
      <c r="A36" s="4" t="s">
        <v>60</v>
      </c>
      <c r="B36" s="22"/>
      <c r="C36" s="23"/>
      <c r="D36" s="2"/>
      <c r="E36" s="6">
        <v>500</v>
      </c>
      <c r="F36" s="46">
        <v>142032</v>
      </c>
      <c r="G36" s="31"/>
      <c r="H36" s="31"/>
    </row>
    <row r="37" spans="1:8" ht="51" x14ac:dyDescent="0.2">
      <c r="A37" s="51" t="s">
        <v>126</v>
      </c>
      <c r="B37" s="22"/>
      <c r="C37" s="23"/>
      <c r="D37" s="2" t="s">
        <v>114</v>
      </c>
      <c r="E37" s="6"/>
      <c r="F37" s="46">
        <f>F38</f>
        <v>164044</v>
      </c>
      <c r="G37" s="31"/>
      <c r="H37" s="31"/>
    </row>
    <row r="38" spans="1:8" x14ac:dyDescent="0.2">
      <c r="A38" s="52" t="s">
        <v>60</v>
      </c>
      <c r="B38" s="22"/>
      <c r="C38" s="23"/>
      <c r="D38" s="2"/>
      <c r="E38" s="6">
        <v>500</v>
      </c>
      <c r="F38" s="46">
        <v>164044</v>
      </c>
      <c r="G38" s="31"/>
      <c r="H38" s="31"/>
    </row>
    <row r="39" spans="1:8" ht="25.5" x14ac:dyDescent="0.2">
      <c r="A39" s="1" t="s">
        <v>96</v>
      </c>
      <c r="B39" s="22"/>
      <c r="C39" s="23"/>
      <c r="D39" s="16" t="s">
        <v>98</v>
      </c>
      <c r="E39" s="6"/>
      <c r="F39" s="45">
        <f>F40</f>
        <v>472500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f>557500-103000+8000-2000+12000</f>
        <v>472500</v>
      </c>
      <c r="G40" s="31"/>
      <c r="H40" s="31"/>
    </row>
    <row r="41" spans="1:8" ht="25.5" x14ac:dyDescent="0.2">
      <c r="A41" s="4" t="s">
        <v>97</v>
      </c>
      <c r="B41" s="22"/>
      <c r="C41" s="23"/>
      <c r="D41" s="16" t="s">
        <v>99</v>
      </c>
      <c r="E41" s="6"/>
      <c r="F41" s="45">
        <f>F42</f>
        <v>619000</v>
      </c>
      <c r="G41" s="31"/>
      <c r="H41" s="31"/>
    </row>
    <row r="42" spans="1:8" ht="25.5" x14ac:dyDescent="0.2">
      <c r="A42" s="4" t="s">
        <v>56</v>
      </c>
      <c r="B42" s="22"/>
      <c r="C42" s="23"/>
      <c r="D42" s="2"/>
      <c r="E42" s="5">
        <v>200</v>
      </c>
      <c r="F42" s="44">
        <f>555000+30000+23000+9000+2000</f>
        <v>619000</v>
      </c>
      <c r="G42" s="31"/>
      <c r="H42" s="31"/>
    </row>
    <row r="43" spans="1:8" ht="13.5" customHeight="1" x14ac:dyDescent="0.2">
      <c r="A43" s="20" t="s">
        <v>7</v>
      </c>
      <c r="B43" s="20"/>
      <c r="C43" s="21" t="s">
        <v>32</v>
      </c>
      <c r="D43" s="21"/>
      <c r="E43" s="20"/>
      <c r="F43" s="48">
        <f>F44</f>
        <v>420833</v>
      </c>
      <c r="G43" s="30"/>
    </row>
    <row r="44" spans="1:8" x14ac:dyDescent="0.2">
      <c r="A44" s="22" t="s">
        <v>8</v>
      </c>
      <c r="B44" s="22"/>
      <c r="C44" s="23" t="s">
        <v>33</v>
      </c>
      <c r="D44" s="23"/>
      <c r="E44" s="22"/>
      <c r="F44" s="47">
        <f>F45</f>
        <v>420833</v>
      </c>
      <c r="G44" s="30"/>
    </row>
    <row r="45" spans="1:8" ht="25.5" x14ac:dyDescent="0.2">
      <c r="A45" s="12" t="s">
        <v>67</v>
      </c>
      <c r="B45" s="22"/>
      <c r="C45" s="23"/>
      <c r="D45" s="2" t="s">
        <v>68</v>
      </c>
      <c r="E45" s="13"/>
      <c r="F45" s="45">
        <f>F46+F47</f>
        <v>420833</v>
      </c>
      <c r="G45" s="30"/>
    </row>
    <row r="46" spans="1:8" ht="63.75" x14ac:dyDescent="0.2">
      <c r="A46" s="4" t="s">
        <v>54</v>
      </c>
      <c r="B46" s="22"/>
      <c r="C46" s="23"/>
      <c r="D46" s="2"/>
      <c r="E46" s="5">
        <v>100</v>
      </c>
      <c r="F46" s="44">
        <f>418070+2763-10000</f>
        <v>410833</v>
      </c>
      <c r="G46" s="30"/>
    </row>
    <row r="47" spans="1:8" ht="24" customHeight="1" x14ac:dyDescent="0.2">
      <c r="A47" s="4" t="s">
        <v>56</v>
      </c>
      <c r="B47" s="22"/>
      <c r="C47" s="23"/>
      <c r="D47" s="2"/>
      <c r="E47" s="5">
        <v>200</v>
      </c>
      <c r="F47" s="44">
        <v>10000</v>
      </c>
      <c r="G47" s="30"/>
    </row>
    <row r="48" spans="1:8" ht="25.5" x14ac:dyDescent="0.2">
      <c r="A48" s="20" t="s">
        <v>9</v>
      </c>
      <c r="B48" s="20"/>
      <c r="C48" s="21" t="s">
        <v>34</v>
      </c>
      <c r="D48" s="21"/>
      <c r="E48" s="20"/>
      <c r="F48" s="48">
        <f>F49+F52</f>
        <v>76000</v>
      </c>
      <c r="G48" s="30"/>
    </row>
    <row r="49" spans="1:8" x14ac:dyDescent="0.2">
      <c r="A49" s="22" t="s">
        <v>10</v>
      </c>
      <c r="B49" s="22"/>
      <c r="C49" s="23" t="s">
        <v>35</v>
      </c>
      <c r="D49" s="23"/>
      <c r="E49" s="22"/>
      <c r="F49" s="47">
        <f>F50</f>
        <v>70000</v>
      </c>
      <c r="G49" s="30"/>
    </row>
    <row r="50" spans="1:8" ht="27" customHeight="1" x14ac:dyDescent="0.2">
      <c r="A50" s="1" t="s">
        <v>69</v>
      </c>
      <c r="B50" s="22"/>
      <c r="C50" s="23"/>
      <c r="D50" s="14" t="s">
        <v>70</v>
      </c>
      <c r="E50" s="2"/>
      <c r="F50" s="42">
        <f>F51</f>
        <v>70000</v>
      </c>
      <c r="G50" s="30"/>
    </row>
    <row r="51" spans="1:8" ht="25.5" x14ac:dyDescent="0.2">
      <c r="A51" s="4" t="s">
        <v>56</v>
      </c>
      <c r="B51" s="22"/>
      <c r="C51" s="23"/>
      <c r="D51" s="2"/>
      <c r="E51" s="5">
        <v>200</v>
      </c>
      <c r="F51" s="41">
        <v>70000</v>
      </c>
      <c r="G51" s="30"/>
    </row>
    <row r="52" spans="1:8" ht="25.5" x14ac:dyDescent="0.2">
      <c r="A52" s="22" t="s">
        <v>11</v>
      </c>
      <c r="B52" s="22"/>
      <c r="C52" s="25" t="s">
        <v>36</v>
      </c>
      <c r="D52" s="25"/>
      <c r="E52" s="22"/>
      <c r="F52" s="42">
        <f>F53</f>
        <v>6000</v>
      </c>
      <c r="G52" s="30"/>
    </row>
    <row r="53" spans="1:8" ht="25.5" x14ac:dyDescent="0.2">
      <c r="A53" s="1" t="s">
        <v>71</v>
      </c>
      <c r="B53" s="22"/>
      <c r="C53" s="25"/>
      <c r="D53" s="14" t="s">
        <v>72</v>
      </c>
      <c r="E53" s="2"/>
      <c r="F53" s="42">
        <f>F54</f>
        <v>6000</v>
      </c>
      <c r="G53" s="30"/>
    </row>
    <row r="54" spans="1:8" ht="25.5" x14ac:dyDescent="0.2">
      <c r="A54" s="4" t="s">
        <v>56</v>
      </c>
      <c r="B54" s="22"/>
      <c r="C54" s="25"/>
      <c r="D54" s="15"/>
      <c r="E54" s="5">
        <v>200</v>
      </c>
      <c r="F54" s="41">
        <v>6000</v>
      </c>
      <c r="G54" s="30"/>
    </row>
    <row r="55" spans="1:8" x14ac:dyDescent="0.2">
      <c r="A55" s="20" t="s">
        <v>12</v>
      </c>
      <c r="B55" s="20"/>
      <c r="C55" s="21" t="s">
        <v>37</v>
      </c>
      <c r="D55" s="21"/>
      <c r="E55" s="20"/>
      <c r="F55" s="48">
        <f>F61+F56</f>
        <v>4662253</v>
      </c>
      <c r="G55" s="30"/>
    </row>
    <row r="56" spans="1:8" x14ac:dyDescent="0.2">
      <c r="A56" s="22" t="s">
        <v>115</v>
      </c>
      <c r="B56" s="22"/>
      <c r="C56" s="23" t="s">
        <v>116</v>
      </c>
      <c r="D56" s="23"/>
      <c r="E56" s="22"/>
      <c r="F56" s="47">
        <f>F57+F59</f>
        <v>4338877</v>
      </c>
      <c r="G56" s="30"/>
    </row>
    <row r="57" spans="1:8" ht="25.5" x14ac:dyDescent="0.2">
      <c r="A57" s="1" t="s">
        <v>121</v>
      </c>
      <c r="B57" s="22"/>
      <c r="C57" s="23"/>
      <c r="D57" s="14" t="s">
        <v>117</v>
      </c>
      <c r="E57" s="6"/>
      <c r="F57" s="42">
        <f>F58</f>
        <v>2735763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f>3236561-500798</f>
        <v>2735763</v>
      </c>
      <c r="G58" s="30"/>
      <c r="H58" s="53"/>
    </row>
    <row r="59" spans="1:8" ht="25.5" x14ac:dyDescent="0.2">
      <c r="A59" s="1" t="s">
        <v>118</v>
      </c>
      <c r="B59" s="22"/>
      <c r="C59" s="23"/>
      <c r="D59" s="2" t="s">
        <v>119</v>
      </c>
      <c r="E59" s="3"/>
      <c r="F59" s="42">
        <f>F60</f>
        <v>1603114</v>
      </c>
      <c r="G59" s="30"/>
    </row>
    <row r="60" spans="1:8" ht="25.5" x14ac:dyDescent="0.2">
      <c r="A60" s="4" t="s">
        <v>56</v>
      </c>
      <c r="B60" s="22"/>
      <c r="C60" s="23"/>
      <c r="D60" s="16"/>
      <c r="E60" s="5">
        <v>200</v>
      </c>
      <c r="F60" s="41">
        <f>3252316-1649202</f>
        <v>1603114</v>
      </c>
      <c r="G60" s="30"/>
    </row>
    <row r="61" spans="1:8" x14ac:dyDescent="0.2">
      <c r="A61" s="1" t="s">
        <v>101</v>
      </c>
      <c r="B61" s="22"/>
      <c r="C61" s="23" t="s">
        <v>104</v>
      </c>
      <c r="D61" s="16"/>
      <c r="E61" s="2"/>
      <c r="F61" s="42">
        <f>F62+F64</f>
        <v>323376</v>
      </c>
      <c r="G61" s="30"/>
    </row>
    <row r="62" spans="1:8" ht="38.25" x14ac:dyDescent="0.2">
      <c r="A62" s="1" t="s">
        <v>102</v>
      </c>
      <c r="B62" s="22"/>
      <c r="C62" s="23"/>
      <c r="D62" s="16" t="s">
        <v>105</v>
      </c>
      <c r="E62" s="2"/>
      <c r="F62" s="42">
        <f>F63</f>
        <v>16026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f>23685-7659</f>
        <v>16026</v>
      </c>
      <c r="G63" s="30"/>
    </row>
    <row r="64" spans="1:8" ht="63.75" x14ac:dyDescent="0.2">
      <c r="A64" s="1" t="s">
        <v>103</v>
      </c>
      <c r="B64" s="22"/>
      <c r="C64" s="23"/>
      <c r="D64" s="16" t="s">
        <v>106</v>
      </c>
      <c r="E64" s="2"/>
      <c r="F64" s="42">
        <f>F65</f>
        <v>307350</v>
      </c>
      <c r="G64" s="30"/>
    </row>
    <row r="65" spans="1:9" x14ac:dyDescent="0.2">
      <c r="A65" s="4" t="s">
        <v>57</v>
      </c>
      <c r="B65" s="22"/>
      <c r="C65" s="23"/>
      <c r="D65" s="16"/>
      <c r="E65" s="5">
        <v>800</v>
      </c>
      <c r="F65" s="41">
        <f>450000-142650</f>
        <v>307350</v>
      </c>
      <c r="G65" s="30"/>
    </row>
    <row r="66" spans="1:9" x14ac:dyDescent="0.2">
      <c r="A66" s="20" t="s">
        <v>13</v>
      </c>
      <c r="B66" s="20"/>
      <c r="C66" s="21" t="s">
        <v>38</v>
      </c>
      <c r="D66" s="21"/>
      <c r="E66" s="20"/>
      <c r="F66" s="48">
        <f>F67+F70+F73</f>
        <v>12235275.370000001</v>
      </c>
      <c r="G66" s="30"/>
    </row>
    <row r="67" spans="1:9" x14ac:dyDescent="0.2">
      <c r="A67" s="22" t="s">
        <v>45</v>
      </c>
      <c r="B67" s="22"/>
      <c r="C67" s="23" t="s">
        <v>44</v>
      </c>
      <c r="D67" s="21"/>
      <c r="E67" s="22"/>
      <c r="F67" s="47">
        <f>F68</f>
        <v>25150</v>
      </c>
      <c r="G67" s="30"/>
    </row>
    <row r="68" spans="1:9" ht="25.5" x14ac:dyDescent="0.2">
      <c r="A68" s="1" t="s">
        <v>73</v>
      </c>
      <c r="B68" s="22"/>
      <c r="C68" s="21"/>
      <c r="D68" s="2" t="s">
        <v>74</v>
      </c>
      <c r="E68" s="3"/>
      <c r="F68" s="42">
        <f>F69</f>
        <v>25150</v>
      </c>
      <c r="G68" s="30"/>
    </row>
    <row r="69" spans="1:9" ht="25.5" x14ac:dyDescent="0.2">
      <c r="A69" s="4" t="s">
        <v>56</v>
      </c>
      <c r="B69" s="22"/>
      <c r="C69" s="21"/>
      <c r="D69" s="2"/>
      <c r="E69" s="5">
        <v>200</v>
      </c>
      <c r="F69" s="41">
        <f>25000+150</f>
        <v>25150</v>
      </c>
      <c r="G69" s="30"/>
    </row>
    <row r="70" spans="1:9" ht="13.5" customHeight="1" x14ac:dyDescent="0.2">
      <c r="A70" s="22" t="s">
        <v>14</v>
      </c>
      <c r="B70" s="22"/>
      <c r="C70" s="23" t="s">
        <v>39</v>
      </c>
      <c r="D70" s="23"/>
      <c r="E70" s="22"/>
      <c r="F70" s="47">
        <f>F71</f>
        <v>644000</v>
      </c>
      <c r="G70" s="30"/>
    </row>
    <row r="71" spans="1:9" ht="24.75" customHeight="1" x14ac:dyDescent="0.2">
      <c r="A71" s="1" t="s">
        <v>122</v>
      </c>
      <c r="B71" s="22"/>
      <c r="C71" s="23"/>
      <c r="D71" s="16" t="s">
        <v>75</v>
      </c>
      <c r="E71" s="3"/>
      <c r="F71" s="42">
        <f>F72</f>
        <v>644000</v>
      </c>
      <c r="G71" s="30"/>
    </row>
    <row r="72" spans="1:9" ht="26.25" customHeight="1" x14ac:dyDescent="0.2">
      <c r="A72" s="4" t="s">
        <v>56</v>
      </c>
      <c r="B72" s="22"/>
      <c r="C72" s="23"/>
      <c r="D72" s="16"/>
      <c r="E72" s="5">
        <v>200</v>
      </c>
      <c r="F72" s="41">
        <v>644000</v>
      </c>
      <c r="G72" s="30"/>
    </row>
    <row r="73" spans="1:9" x14ac:dyDescent="0.2">
      <c r="A73" s="22" t="s">
        <v>15</v>
      </c>
      <c r="B73" s="22"/>
      <c r="C73" s="23" t="s">
        <v>40</v>
      </c>
      <c r="D73" s="23"/>
      <c r="E73" s="22"/>
      <c r="F73" s="47">
        <f>F74+F77+F83+F85+F79+F81+F91+F87+F89</f>
        <v>11566125.370000001</v>
      </c>
      <c r="G73" s="30"/>
    </row>
    <row r="74" spans="1:9" ht="25.5" x14ac:dyDescent="0.2">
      <c r="A74" s="1" t="s">
        <v>107</v>
      </c>
      <c r="B74" s="22"/>
      <c r="C74" s="23"/>
      <c r="D74" s="2" t="s">
        <v>79</v>
      </c>
      <c r="E74" s="2"/>
      <c r="F74" s="42">
        <f>F75+F76</f>
        <v>4077078</v>
      </c>
      <c r="G74" s="30"/>
    </row>
    <row r="75" spans="1:9" ht="25.5" x14ac:dyDescent="0.2">
      <c r="A75" s="4" t="s">
        <v>56</v>
      </c>
      <c r="B75" s="22"/>
      <c r="C75" s="23"/>
      <c r="D75" s="2"/>
      <c r="E75" s="5">
        <v>200</v>
      </c>
      <c r="F75" s="41">
        <f>3165078+100000+300000+250000+100000+60000+60000+40000</f>
        <v>4075078</v>
      </c>
      <c r="G75" s="30"/>
    </row>
    <row r="76" spans="1:9" x14ac:dyDescent="0.2">
      <c r="A76" s="4" t="s">
        <v>57</v>
      </c>
      <c r="B76" s="22"/>
      <c r="C76" s="23"/>
      <c r="D76" s="2"/>
      <c r="E76" s="5">
        <v>800</v>
      </c>
      <c r="F76" s="41">
        <f>10000-8000</f>
        <v>2000</v>
      </c>
      <c r="G76" s="30"/>
    </row>
    <row r="77" spans="1:9" ht="25.5" x14ac:dyDescent="0.2">
      <c r="A77" s="1" t="s">
        <v>76</v>
      </c>
      <c r="B77" s="22"/>
      <c r="C77" s="23"/>
      <c r="D77" s="2" t="s">
        <v>80</v>
      </c>
      <c r="E77" s="18"/>
      <c r="F77" s="42">
        <f>F78</f>
        <v>544603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f>100000+100000-20000+133793+10810+300000-60000-20000</f>
        <v>544603</v>
      </c>
      <c r="G78" s="30"/>
      <c r="I78" s="11" t="s">
        <v>88</v>
      </c>
    </row>
    <row r="79" spans="1:9" ht="25.5" x14ac:dyDescent="0.2">
      <c r="A79" s="50" t="s">
        <v>112</v>
      </c>
      <c r="B79" s="22"/>
      <c r="C79" s="23"/>
      <c r="D79" s="2" t="s">
        <v>113</v>
      </c>
      <c r="E79" s="5"/>
      <c r="F79" s="41">
        <f>F80</f>
        <v>0</v>
      </c>
      <c r="G79" s="30"/>
    </row>
    <row r="80" spans="1:9" ht="25.5" x14ac:dyDescent="0.2">
      <c r="A80" s="17" t="s">
        <v>56</v>
      </c>
      <c r="B80" s="22"/>
      <c r="C80" s="23"/>
      <c r="D80" s="2"/>
      <c r="E80" s="5">
        <v>200</v>
      </c>
      <c r="F80" s="41">
        <v>0</v>
      </c>
      <c r="G80" s="30"/>
    </row>
    <row r="81" spans="1:7" ht="25.5" x14ac:dyDescent="0.2">
      <c r="A81" s="50" t="s">
        <v>120</v>
      </c>
      <c r="B81" s="22"/>
      <c r="C81" s="23"/>
      <c r="D81" s="2" t="s">
        <v>113</v>
      </c>
      <c r="E81" s="5"/>
      <c r="F81" s="41">
        <f>F82</f>
        <v>1942185</v>
      </c>
      <c r="G81" s="30"/>
    </row>
    <row r="82" spans="1:7" x14ac:dyDescent="0.2">
      <c r="A82" s="17" t="s">
        <v>60</v>
      </c>
      <c r="B82" s="22"/>
      <c r="C82" s="23"/>
      <c r="D82" s="2"/>
      <c r="E82" s="5">
        <v>500</v>
      </c>
      <c r="F82" s="41">
        <v>1942185</v>
      </c>
      <c r="G82" s="30"/>
    </row>
    <row r="83" spans="1:7" ht="25.5" x14ac:dyDescent="0.2">
      <c r="A83" s="1" t="s">
        <v>77</v>
      </c>
      <c r="B83" s="22"/>
      <c r="C83" s="23"/>
      <c r="D83" s="2" t="s">
        <v>81</v>
      </c>
      <c r="E83" s="2"/>
      <c r="F83" s="42">
        <f>F84</f>
        <v>211500</v>
      </c>
      <c r="G83" s="30"/>
    </row>
    <row r="84" spans="1:7" ht="25.5" x14ac:dyDescent="0.2">
      <c r="A84" s="4" t="s">
        <v>56</v>
      </c>
      <c r="B84" s="22"/>
      <c r="C84" s="23"/>
      <c r="D84" s="2"/>
      <c r="E84" s="5">
        <v>200</v>
      </c>
      <c r="F84" s="41">
        <f>200000-30000+41500</f>
        <v>211500</v>
      </c>
      <c r="G84" s="30"/>
    </row>
    <row r="85" spans="1:7" ht="25.5" x14ac:dyDescent="0.2">
      <c r="A85" s="1" t="s">
        <v>78</v>
      </c>
      <c r="B85" s="22"/>
      <c r="C85" s="23"/>
      <c r="D85" s="16" t="s">
        <v>82</v>
      </c>
      <c r="E85" s="3"/>
      <c r="F85" s="42">
        <f>F86</f>
        <v>911437.37000000011</v>
      </c>
      <c r="G85" s="30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f>287502+135003+175433+58753.81+20000+42200+20000+30000-42200+133000+219086.56-100000-9341-58000</f>
        <v>911437.37000000011</v>
      </c>
      <c r="G86" s="31"/>
    </row>
    <row r="87" spans="1:7" ht="37.5" customHeight="1" x14ac:dyDescent="0.2">
      <c r="A87" s="50" t="s">
        <v>136</v>
      </c>
      <c r="B87" s="22"/>
      <c r="C87" s="23"/>
      <c r="D87" s="16" t="s">
        <v>137</v>
      </c>
      <c r="E87" s="5"/>
      <c r="F87" s="41">
        <f>F88</f>
        <v>42200</v>
      </c>
      <c r="G87" s="31"/>
    </row>
    <row r="88" spans="1:7" ht="27" customHeight="1" x14ac:dyDescent="0.2">
      <c r="A88" s="17" t="s">
        <v>56</v>
      </c>
      <c r="B88" s="22"/>
      <c r="C88" s="23"/>
      <c r="D88" s="16"/>
      <c r="E88" s="5">
        <v>200</v>
      </c>
      <c r="F88" s="41">
        <v>42200</v>
      </c>
      <c r="G88" s="31"/>
    </row>
    <row r="89" spans="1:7" ht="27" customHeight="1" x14ac:dyDescent="0.2">
      <c r="A89" s="56" t="s">
        <v>138</v>
      </c>
      <c r="B89" s="22"/>
      <c r="C89" s="23"/>
      <c r="D89" s="16" t="s">
        <v>139</v>
      </c>
      <c r="E89" s="5"/>
      <c r="F89" s="42">
        <f>F90</f>
        <v>3333334</v>
      </c>
      <c r="G89" s="31"/>
    </row>
    <row r="90" spans="1:7" ht="27" customHeight="1" x14ac:dyDescent="0.2">
      <c r="A90" s="57" t="s">
        <v>56</v>
      </c>
      <c r="B90" s="22"/>
      <c r="C90" s="23"/>
      <c r="D90" s="16"/>
      <c r="E90" s="5">
        <v>200</v>
      </c>
      <c r="F90" s="41">
        <v>3333334</v>
      </c>
      <c r="G90" s="31"/>
    </row>
    <row r="91" spans="1:7" ht="37.5" customHeight="1" x14ac:dyDescent="0.2">
      <c r="A91" s="50" t="s">
        <v>133</v>
      </c>
      <c r="B91" s="22"/>
      <c r="C91" s="23"/>
      <c r="D91" s="16" t="s">
        <v>134</v>
      </c>
      <c r="E91" s="5"/>
      <c r="F91" s="41">
        <f>F92</f>
        <v>503788</v>
      </c>
      <c r="G91" s="31"/>
    </row>
    <row r="92" spans="1:7" ht="27" customHeight="1" x14ac:dyDescent="0.2">
      <c r="A92" s="17" t="s">
        <v>56</v>
      </c>
      <c r="B92" s="22"/>
      <c r="C92" s="23"/>
      <c r="D92" s="16"/>
      <c r="E92" s="5">
        <v>200</v>
      </c>
      <c r="F92" s="41">
        <v>503788</v>
      </c>
      <c r="G92" s="31"/>
    </row>
    <row r="93" spans="1:7" x14ac:dyDescent="0.2">
      <c r="A93" s="20" t="s">
        <v>16</v>
      </c>
      <c r="B93" s="20"/>
      <c r="C93" s="21" t="s">
        <v>25</v>
      </c>
      <c r="D93" s="21"/>
      <c r="E93" s="20"/>
      <c r="F93" s="48">
        <f>F94</f>
        <v>86312</v>
      </c>
      <c r="G93" s="30"/>
    </row>
    <row r="94" spans="1:7" x14ac:dyDescent="0.2">
      <c r="A94" s="22" t="s">
        <v>17</v>
      </c>
      <c r="B94" s="22"/>
      <c r="C94" s="23" t="s">
        <v>41</v>
      </c>
      <c r="D94" s="23"/>
      <c r="E94" s="22"/>
      <c r="F94" s="47">
        <f>F95+F97</f>
        <v>86312</v>
      </c>
      <c r="G94" s="30"/>
    </row>
    <row r="95" spans="1:7" ht="101.25" customHeight="1" x14ac:dyDescent="0.2">
      <c r="A95" s="1" t="s">
        <v>125</v>
      </c>
      <c r="B95" s="22"/>
      <c r="C95" s="23"/>
      <c r="D95" s="16" t="s">
        <v>83</v>
      </c>
      <c r="E95" s="2"/>
      <c r="F95" s="42">
        <f>F96</f>
        <v>30000</v>
      </c>
      <c r="G95" s="30"/>
    </row>
    <row r="96" spans="1:7" ht="25.5" x14ac:dyDescent="0.2">
      <c r="A96" s="4" t="s">
        <v>56</v>
      </c>
      <c r="B96" s="22"/>
      <c r="C96" s="23"/>
      <c r="D96" s="16"/>
      <c r="E96" s="6">
        <v>200</v>
      </c>
      <c r="F96" s="49">
        <f>10000+40000-20000</f>
        <v>30000</v>
      </c>
      <c r="G96" s="30"/>
    </row>
    <row r="97" spans="1:7" ht="39.75" customHeight="1" x14ac:dyDescent="0.2">
      <c r="A97" s="1" t="s">
        <v>110</v>
      </c>
      <c r="B97" s="22"/>
      <c r="C97" s="23"/>
      <c r="D97" s="16" t="s">
        <v>109</v>
      </c>
      <c r="E97" s="2"/>
      <c r="F97" s="49">
        <f>F98</f>
        <v>56312</v>
      </c>
      <c r="G97" s="30"/>
    </row>
    <row r="98" spans="1:7" ht="12.75" customHeight="1" x14ac:dyDescent="0.2">
      <c r="A98" s="4" t="s">
        <v>60</v>
      </c>
      <c r="B98" s="22"/>
      <c r="C98" s="23"/>
      <c r="D98" s="16"/>
      <c r="E98" s="6">
        <v>500</v>
      </c>
      <c r="F98" s="49">
        <v>56312</v>
      </c>
      <c r="G98" s="30"/>
    </row>
    <row r="99" spans="1:7" x14ac:dyDescent="0.2">
      <c r="A99" s="20" t="s">
        <v>18</v>
      </c>
      <c r="B99" s="20"/>
      <c r="C99" s="21" t="s">
        <v>42</v>
      </c>
      <c r="D99" s="21"/>
      <c r="E99" s="20"/>
      <c r="F99" s="48">
        <f>F100</f>
        <v>278395</v>
      </c>
      <c r="G99" s="30"/>
    </row>
    <row r="100" spans="1:7" x14ac:dyDescent="0.2">
      <c r="A100" s="22" t="s">
        <v>19</v>
      </c>
      <c r="B100" s="22"/>
      <c r="C100" s="23" t="s">
        <v>43</v>
      </c>
      <c r="D100" s="23"/>
      <c r="E100" s="22"/>
      <c r="F100" s="47">
        <f>F101+F103</f>
        <v>278395</v>
      </c>
      <c r="G100" s="30"/>
    </row>
    <row r="101" spans="1:7" ht="25.5" x14ac:dyDescent="0.2">
      <c r="A101" s="1" t="s">
        <v>100</v>
      </c>
      <c r="B101" s="16"/>
      <c r="C101" s="23"/>
      <c r="D101" s="16" t="s">
        <v>132</v>
      </c>
      <c r="E101" s="2"/>
      <c r="F101" s="42">
        <f>F102</f>
        <v>180000</v>
      </c>
      <c r="G101" s="30"/>
    </row>
    <row r="102" spans="1:7" ht="25.5" x14ac:dyDescent="0.2">
      <c r="A102" s="4" t="s">
        <v>56</v>
      </c>
      <c r="B102" s="22"/>
      <c r="C102" s="23"/>
      <c r="D102" s="19"/>
      <c r="E102" s="5">
        <v>200</v>
      </c>
      <c r="F102" s="41">
        <f>100000+100000-30000+10000</f>
        <v>180000</v>
      </c>
      <c r="G102" s="30"/>
    </row>
    <row r="103" spans="1:7" ht="38.25" x14ac:dyDescent="0.2">
      <c r="A103" s="1" t="s">
        <v>127</v>
      </c>
      <c r="B103" s="22"/>
      <c r="C103" s="23"/>
      <c r="D103" s="16" t="s">
        <v>128</v>
      </c>
      <c r="E103" s="5"/>
      <c r="F103" s="41">
        <f>F104</f>
        <v>98395</v>
      </c>
      <c r="G103" s="30"/>
    </row>
    <row r="104" spans="1:7" x14ac:dyDescent="0.2">
      <c r="A104" s="4" t="s">
        <v>60</v>
      </c>
      <c r="B104" s="22"/>
      <c r="C104" s="23"/>
      <c r="D104" s="19"/>
      <c r="E104" s="5">
        <v>500</v>
      </c>
      <c r="F104" s="41">
        <v>98395</v>
      </c>
      <c r="G104" s="30"/>
    </row>
    <row r="105" spans="1:7" x14ac:dyDescent="0.2">
      <c r="A105" s="20" t="s">
        <v>20</v>
      </c>
      <c r="B105" s="20"/>
      <c r="C105" s="21">
        <v>1000</v>
      </c>
      <c r="D105" s="21"/>
      <c r="E105" s="20"/>
      <c r="F105" s="48">
        <f>F106+F109</f>
        <v>362000</v>
      </c>
      <c r="G105" s="30"/>
    </row>
    <row r="106" spans="1:7" ht="18.75" customHeight="1" x14ac:dyDescent="0.2">
      <c r="A106" s="22" t="s">
        <v>47</v>
      </c>
      <c r="B106" s="22"/>
      <c r="C106" s="23" t="s">
        <v>46</v>
      </c>
      <c r="D106" s="21"/>
      <c r="E106" s="22"/>
      <c r="F106" s="47">
        <f>F107</f>
        <v>342000</v>
      </c>
      <c r="G106" s="30"/>
    </row>
    <row r="107" spans="1:7" ht="23.25" customHeight="1" x14ac:dyDescent="0.2">
      <c r="A107" s="1" t="s">
        <v>93</v>
      </c>
      <c r="B107" s="2"/>
      <c r="C107" s="21"/>
      <c r="D107" s="23" t="s">
        <v>94</v>
      </c>
      <c r="E107" s="22"/>
      <c r="F107" s="49">
        <f>F108</f>
        <v>342000</v>
      </c>
      <c r="G107" s="30"/>
    </row>
    <row r="108" spans="1:7" ht="14.25" customHeight="1" x14ac:dyDescent="0.2">
      <c r="A108" s="22" t="s">
        <v>95</v>
      </c>
      <c r="B108" s="22"/>
      <c r="C108" s="21"/>
      <c r="D108" s="21"/>
      <c r="E108" s="22">
        <v>300</v>
      </c>
      <c r="F108" s="49">
        <f>392000-50000</f>
        <v>342000</v>
      </c>
      <c r="G108" s="30"/>
    </row>
    <row r="109" spans="1:7" ht="14.25" customHeight="1" x14ac:dyDescent="0.2">
      <c r="A109" s="22" t="s">
        <v>21</v>
      </c>
      <c r="B109" s="22"/>
      <c r="C109" s="23">
        <v>1003</v>
      </c>
      <c r="D109" s="23"/>
      <c r="E109" s="22"/>
      <c r="F109" s="47">
        <f>F110</f>
        <v>20000</v>
      </c>
      <c r="G109" s="30"/>
    </row>
    <row r="110" spans="1:7" ht="13.5" customHeight="1" x14ac:dyDescent="0.2">
      <c r="A110" s="22" t="s">
        <v>21</v>
      </c>
      <c r="B110" s="22"/>
      <c r="C110" s="23"/>
      <c r="D110" s="23" t="s">
        <v>63</v>
      </c>
      <c r="E110" s="22"/>
      <c r="F110" s="47">
        <f>F111</f>
        <v>20000</v>
      </c>
      <c r="G110" s="30"/>
    </row>
    <row r="111" spans="1:7" ht="28.5" customHeight="1" x14ac:dyDescent="0.2">
      <c r="A111" s="38" t="s">
        <v>108</v>
      </c>
      <c r="B111" s="38"/>
      <c r="C111" s="39"/>
      <c r="D111" s="39"/>
      <c r="E111" s="38">
        <v>300</v>
      </c>
      <c r="F111" s="49">
        <f>10000+10000</f>
        <v>20000</v>
      </c>
      <c r="G111" s="4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8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7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2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1">
        <v>20000</v>
      </c>
      <c r="G115" s="30"/>
    </row>
    <row r="116" spans="1:8" ht="38.25" hidden="1" x14ac:dyDescent="0.2">
      <c r="A116" s="1" t="s">
        <v>91</v>
      </c>
      <c r="B116" s="22"/>
      <c r="C116" s="23"/>
      <c r="D116" s="16" t="s">
        <v>92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89</v>
      </c>
      <c r="B118" s="22"/>
      <c r="C118" s="23"/>
      <c r="D118" s="16" t="s">
        <v>90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F16+F43+F48+F55+F66+F93+F99+F105+F112</f>
        <v>26383434.810000002</v>
      </c>
      <c r="G120" s="31"/>
      <c r="H120" s="37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5"/>
      <c r="G12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89" fitToHeight="3" orientation="portrait" r:id="rId1"/>
  <rowBreaks count="2" manualBreakCount="2">
    <brk id="45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2025-10-09T07:27:13Z</cp:lastPrinted>
  <dcterms:created xsi:type="dcterms:W3CDTF">2015-02-12T11:14:02Z</dcterms:created>
  <dcterms:modified xsi:type="dcterms:W3CDTF">2025-12-23T08:35:15Z</dcterms:modified>
</cp:coreProperties>
</file>